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<sst xmlns="http://schemas.openxmlformats.org/spreadsheetml/2006/main" count="206" uniqueCount="117">
  <si>
    <t>附件：</t>
  </si>
  <si>
    <t>2021年度淮北市事业单位公开招聘无生讲课（技能测试）岗位人员专业测试成绩及总成绩</t>
  </si>
  <si>
    <t>职位代码</t>
  </si>
  <si>
    <t>准考证号</t>
  </si>
  <si>
    <t>职业能力倾向测验</t>
  </si>
  <si>
    <t>综合应用能力</t>
  </si>
  <si>
    <t>笔试合成成绩</t>
  </si>
  <si>
    <t>无生上课成绩</t>
  </si>
  <si>
    <t>技能操作成绩</t>
  </si>
  <si>
    <t>专业测试合成成绩</t>
  </si>
  <si>
    <t>总成绩</t>
  </si>
  <si>
    <t>备注</t>
  </si>
  <si>
    <t>0201014</t>
  </si>
  <si>
    <t>2134020201427</t>
  </si>
  <si>
    <t>2134020201512</t>
  </si>
  <si>
    <t>2134020201521</t>
  </si>
  <si>
    <t>0201015</t>
  </si>
  <si>
    <t>2134020201527</t>
  </si>
  <si>
    <t>2134020201611</t>
  </si>
  <si>
    <t>2134020201601</t>
  </si>
  <si>
    <t>0201016</t>
  </si>
  <si>
    <t>2134020201717</t>
  </si>
  <si>
    <t>2134020201715</t>
  </si>
  <si>
    <t>2134020201709</t>
  </si>
  <si>
    <t>0201018</t>
  </si>
  <si>
    <t>2134020201725</t>
  </si>
  <si>
    <t>2134020201730</t>
  </si>
  <si>
    <t>2134020201719</t>
  </si>
  <si>
    <t>缺考</t>
  </si>
  <si>
    <t>0201019</t>
  </si>
  <si>
    <t>2134020201826</t>
  </si>
  <si>
    <t>2134020201803</t>
  </si>
  <si>
    <t>2134020201802</t>
  </si>
  <si>
    <t>2134020201819</t>
  </si>
  <si>
    <t>2134020201807</t>
  </si>
  <si>
    <t>0201021</t>
  </si>
  <si>
    <t>2134020201830</t>
  </si>
  <si>
    <t>2134020201829</t>
  </si>
  <si>
    <t>0201022</t>
  </si>
  <si>
    <t>2134020201916</t>
  </si>
  <si>
    <t>2134020201917</t>
  </si>
  <si>
    <t>2134020201926</t>
  </si>
  <si>
    <t>0201023</t>
  </si>
  <si>
    <t>2134020202027</t>
  </si>
  <si>
    <t>0201024</t>
  </si>
  <si>
    <t>0201025</t>
  </si>
  <si>
    <t>0201026</t>
  </si>
  <si>
    <t>0201027</t>
  </si>
  <si>
    <t>0201028</t>
  </si>
  <si>
    <t>0201029</t>
  </si>
  <si>
    <t>0201030</t>
  </si>
  <si>
    <t>0201031</t>
  </si>
  <si>
    <t>0201032</t>
  </si>
  <si>
    <t>5234020303305</t>
  </si>
  <si>
    <t>5234020303309</t>
  </si>
  <si>
    <t>5234020303304</t>
  </si>
  <si>
    <t>0201033</t>
  </si>
  <si>
    <t>5434020303520</t>
  </si>
  <si>
    <t>5434020303604</t>
  </si>
  <si>
    <t>5434020303516</t>
  </si>
  <si>
    <t>0201034</t>
  </si>
  <si>
    <t>5534020303906</t>
  </si>
  <si>
    <t>5534020303902</t>
  </si>
  <si>
    <t>5534020303905</t>
  </si>
  <si>
    <t>0201035</t>
  </si>
  <si>
    <t>5534020303914</t>
  </si>
  <si>
    <t>0201037</t>
  </si>
  <si>
    <t>5334020303412</t>
  </si>
  <si>
    <t>5334020303403</t>
  </si>
  <si>
    <t>5334020303410</t>
  </si>
  <si>
    <t>0201038</t>
  </si>
  <si>
    <t>5534020303917</t>
  </si>
  <si>
    <t>5534020303918</t>
  </si>
  <si>
    <t>0201039</t>
  </si>
  <si>
    <t>2134020202928</t>
  </si>
  <si>
    <t>2134020203101</t>
  </si>
  <si>
    <t>2134020203022</t>
  </si>
  <si>
    <t>2134020202916</t>
  </si>
  <si>
    <t>2134020203027</t>
  </si>
  <si>
    <t>2134020203020</t>
  </si>
  <si>
    <t>0201040</t>
  </si>
  <si>
    <t>2134020300114</t>
  </si>
  <si>
    <t>2134020300115</t>
  </si>
  <si>
    <t>2134020300113</t>
  </si>
  <si>
    <t>2134020300213</t>
  </si>
  <si>
    <t>2134020300220</t>
  </si>
  <si>
    <t>2134020300218</t>
  </si>
  <si>
    <t>2134020300116</t>
  </si>
  <si>
    <t>2134020300111</t>
  </si>
  <si>
    <t>2134020300221</t>
  </si>
  <si>
    <t>0201072</t>
  </si>
  <si>
    <t>2134020301827</t>
  </si>
  <si>
    <t>0201099</t>
  </si>
  <si>
    <t>2134020302615</t>
  </si>
  <si>
    <t>2134020302613</t>
  </si>
  <si>
    <t>2134020302612</t>
  </si>
  <si>
    <t>0201100</t>
  </si>
  <si>
    <t>3134020403425</t>
  </si>
  <si>
    <t>0201101</t>
  </si>
  <si>
    <t>3134020403501</t>
  </si>
  <si>
    <t>3134020403429</t>
  </si>
  <si>
    <t>0201102</t>
  </si>
  <si>
    <t>2134020302618</t>
  </si>
  <si>
    <t>0201104</t>
  </si>
  <si>
    <t>5434020303822</t>
  </si>
  <si>
    <t>5434020303824</t>
  </si>
  <si>
    <t>5434020303823</t>
  </si>
  <si>
    <t>0201106</t>
  </si>
  <si>
    <t>5534020303922</t>
  </si>
  <si>
    <t>5534020303920</t>
  </si>
  <si>
    <t>5534020303923</t>
  </si>
  <si>
    <t>0201107</t>
  </si>
  <si>
    <t>5534020303925</t>
  </si>
  <si>
    <t>5534020303929</t>
  </si>
  <si>
    <t>5534020304004</t>
  </si>
  <si>
    <t>0201108</t>
  </si>
  <si>
    <t>3134020403505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</si>
</sst>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sz val="12"/>
      <color indexed="8"/>
      <name val="黑体"/>
      <charset val="134"/>
    </font>
    <font>
      <sz val="12"/>
      <name val="Arial"/>
      <charset val="0"/>
    </font>
    <font>
      <sz val="12"/>
      <name val="宋体"/>
      <charset val="0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Arial"/>
      <charset val="0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26" fillId="25" borderId="5" applyNumberFormat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/>
    </xf>
    <xf numFmtId="0" fontId="8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4"/>
  <sheetViews>
    <sheetView tabSelected="1" workbookViewId="0">
      <selection activeCell="O14" sqref="O14"/>
    </sheetView>
  </sheetViews>
  <sheetFormatPr defaultColWidth="9" defaultRowHeight="13.5"/>
  <cols>
    <col min="1" max="1" width="11.75" style="2" customWidth="1"/>
    <col min="2" max="2" width="18.5" customWidth="1"/>
    <col min="3" max="3" width="9.25" customWidth="1"/>
    <col min="4" max="4" width="9" customWidth="1"/>
    <col min="5" max="5" width="9.375" customWidth="1"/>
    <col min="6" max="6" width="9.25" style="2" customWidth="1"/>
    <col min="7" max="7" width="9.125" style="2" customWidth="1"/>
    <col min="8" max="8" width="9.125" customWidth="1"/>
    <col min="9" max="9" width="9.875" customWidth="1"/>
  </cols>
  <sheetData>
    <row r="1" ht="24" customHeight="1" spans="1:1">
      <c r="A1" s="3" t="s">
        <v>0</v>
      </c>
    </row>
    <row r="2" ht="36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9" customHeight="1" spans="1:10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15" spans="1:12">
      <c r="A4" s="7" t="s">
        <v>12</v>
      </c>
      <c r="B4" s="7" t="s">
        <v>13</v>
      </c>
      <c r="C4" s="7">
        <v>107</v>
      </c>
      <c r="D4" s="7">
        <v>102</v>
      </c>
      <c r="E4" s="7">
        <v>209</v>
      </c>
      <c r="F4" s="7">
        <v>80</v>
      </c>
      <c r="G4" s="7"/>
      <c r="H4" s="7">
        <v>80</v>
      </c>
      <c r="I4" s="10">
        <f>E4/3*0.4+H4*0.6</f>
        <v>75.8666666666667</v>
      </c>
      <c r="J4" s="12"/>
      <c r="L4" s="13"/>
    </row>
    <row r="5" s="1" customFormat="1" ht="15" spans="1:12">
      <c r="A5" s="24" t="s">
        <v>12</v>
      </c>
      <c r="B5" s="7" t="s">
        <v>14</v>
      </c>
      <c r="C5" s="7">
        <v>92.5</v>
      </c>
      <c r="D5" s="7">
        <v>119</v>
      </c>
      <c r="E5" s="7">
        <v>211.5</v>
      </c>
      <c r="F5" s="7">
        <v>79.4</v>
      </c>
      <c r="G5" s="7"/>
      <c r="H5" s="7">
        <v>79.4</v>
      </c>
      <c r="I5" s="10">
        <f>E5/3*0.4+H5*0.6</f>
        <v>75.84</v>
      </c>
      <c r="J5" s="12"/>
      <c r="L5" s="13"/>
    </row>
    <row r="6" s="1" customFormat="1" ht="15" spans="1:12">
      <c r="A6" s="7" t="s">
        <v>12</v>
      </c>
      <c r="B6" s="7" t="s">
        <v>15</v>
      </c>
      <c r="C6" s="7">
        <v>114.5</v>
      </c>
      <c r="D6" s="7">
        <v>100</v>
      </c>
      <c r="E6" s="7">
        <v>214.5</v>
      </c>
      <c r="F6" s="7">
        <v>74.4</v>
      </c>
      <c r="G6" s="7"/>
      <c r="H6" s="7">
        <v>74.4</v>
      </c>
      <c r="I6" s="10">
        <f t="shared" ref="I5:I20" si="0">E6/3*0.4+H6*0.6</f>
        <v>73.24</v>
      </c>
      <c r="J6" s="12"/>
      <c r="L6" s="13"/>
    </row>
    <row r="7" s="1" customFormat="1" ht="15" spans="1:12">
      <c r="A7" s="7" t="s">
        <v>16</v>
      </c>
      <c r="B7" s="7" t="s">
        <v>17</v>
      </c>
      <c r="C7" s="7">
        <v>99.5</v>
      </c>
      <c r="D7" s="7">
        <v>106.5</v>
      </c>
      <c r="E7" s="7">
        <v>206</v>
      </c>
      <c r="F7" s="7">
        <v>82.8</v>
      </c>
      <c r="G7" s="7"/>
      <c r="H7" s="7">
        <v>82.8</v>
      </c>
      <c r="I7" s="10">
        <f t="shared" si="0"/>
        <v>77.1466666666667</v>
      </c>
      <c r="J7" s="12"/>
      <c r="L7" s="13"/>
    </row>
    <row r="8" s="1" customFormat="1" ht="15" spans="1:12">
      <c r="A8" s="8" t="s">
        <v>16</v>
      </c>
      <c r="B8" s="7" t="s">
        <v>18</v>
      </c>
      <c r="C8" s="8">
        <v>92.5</v>
      </c>
      <c r="D8" s="8">
        <v>111.5</v>
      </c>
      <c r="E8" s="8">
        <v>204</v>
      </c>
      <c r="F8" s="7">
        <v>82.2</v>
      </c>
      <c r="G8" s="7"/>
      <c r="H8" s="7">
        <v>82.2</v>
      </c>
      <c r="I8" s="10">
        <f t="shared" si="0"/>
        <v>76.52</v>
      </c>
      <c r="J8" s="12"/>
      <c r="L8" s="13"/>
    </row>
    <row r="9" s="1" customFormat="1" ht="15" spans="1:12">
      <c r="A9" s="7" t="s">
        <v>16</v>
      </c>
      <c r="B9" s="7" t="s">
        <v>19</v>
      </c>
      <c r="C9" s="7">
        <v>108.5</v>
      </c>
      <c r="D9" s="7">
        <v>101</v>
      </c>
      <c r="E9" s="7">
        <v>209.5</v>
      </c>
      <c r="F9" s="7">
        <v>77.4</v>
      </c>
      <c r="G9" s="7"/>
      <c r="H9" s="7">
        <v>77.4</v>
      </c>
      <c r="I9" s="10">
        <f t="shared" si="0"/>
        <v>74.3733333333333</v>
      </c>
      <c r="J9" s="12"/>
      <c r="L9" s="13"/>
    </row>
    <row r="10" s="1" customFormat="1" ht="15" spans="1:12">
      <c r="A10" s="7" t="s">
        <v>20</v>
      </c>
      <c r="B10" s="8" t="s">
        <v>21</v>
      </c>
      <c r="C10" s="7">
        <v>92</v>
      </c>
      <c r="D10" s="7">
        <v>108</v>
      </c>
      <c r="E10" s="7">
        <v>200</v>
      </c>
      <c r="F10" s="7">
        <v>81</v>
      </c>
      <c r="G10" s="7"/>
      <c r="H10" s="7">
        <v>81</v>
      </c>
      <c r="I10" s="10">
        <f t="shared" si="0"/>
        <v>75.2666666666667</v>
      </c>
      <c r="J10" s="12"/>
      <c r="L10" s="13"/>
    </row>
    <row r="11" s="1" customFormat="1" ht="15" spans="1:12">
      <c r="A11" s="7" t="s">
        <v>20</v>
      </c>
      <c r="B11" s="7" t="s">
        <v>22</v>
      </c>
      <c r="C11" s="7">
        <v>100.5</v>
      </c>
      <c r="D11" s="7">
        <v>104</v>
      </c>
      <c r="E11" s="7">
        <v>204.5</v>
      </c>
      <c r="F11" s="7">
        <v>75.8</v>
      </c>
      <c r="G11" s="7"/>
      <c r="H11" s="7">
        <v>75.8</v>
      </c>
      <c r="I11" s="10">
        <f t="shared" si="0"/>
        <v>72.7466666666667</v>
      </c>
      <c r="J11" s="12"/>
      <c r="L11" s="13"/>
    </row>
    <row r="12" s="1" customFormat="1" ht="15" spans="1:12">
      <c r="A12" s="7" t="s">
        <v>20</v>
      </c>
      <c r="B12" s="7" t="s">
        <v>23</v>
      </c>
      <c r="C12" s="7">
        <v>88</v>
      </c>
      <c r="D12" s="7">
        <v>115.5</v>
      </c>
      <c r="E12" s="7">
        <v>203.5</v>
      </c>
      <c r="F12" s="7">
        <v>75.6</v>
      </c>
      <c r="G12" s="7"/>
      <c r="H12" s="7">
        <v>75.6</v>
      </c>
      <c r="I12" s="10">
        <f t="shared" si="0"/>
        <v>72.4933333333333</v>
      </c>
      <c r="J12" s="12"/>
      <c r="L12" s="13"/>
    </row>
    <row r="13" s="1" customFormat="1" ht="15" spans="1:12">
      <c r="A13" s="7" t="s">
        <v>24</v>
      </c>
      <c r="B13" s="7" t="s">
        <v>25</v>
      </c>
      <c r="C13" s="7">
        <v>93</v>
      </c>
      <c r="D13" s="7">
        <v>108</v>
      </c>
      <c r="E13" s="7">
        <v>201</v>
      </c>
      <c r="F13" s="7">
        <v>85</v>
      </c>
      <c r="G13" s="7"/>
      <c r="H13" s="7">
        <v>85</v>
      </c>
      <c r="I13" s="10">
        <f t="shared" si="0"/>
        <v>77.8</v>
      </c>
      <c r="J13" s="12"/>
      <c r="L13" s="13"/>
    </row>
    <row r="14" s="1" customFormat="1" ht="15" spans="1:12">
      <c r="A14" s="7" t="s">
        <v>24</v>
      </c>
      <c r="B14" s="7" t="s">
        <v>26</v>
      </c>
      <c r="C14" s="7">
        <v>94</v>
      </c>
      <c r="D14" s="7">
        <v>89.5</v>
      </c>
      <c r="E14" s="7">
        <v>183.5</v>
      </c>
      <c r="F14" s="7">
        <v>81</v>
      </c>
      <c r="G14" s="7"/>
      <c r="H14" s="7">
        <v>81</v>
      </c>
      <c r="I14" s="10">
        <f t="shared" si="0"/>
        <v>73.0666666666667</v>
      </c>
      <c r="J14" s="12"/>
      <c r="L14" s="13"/>
    </row>
    <row r="15" s="1" customFormat="1" ht="15" spans="1:12">
      <c r="A15" s="7" t="s">
        <v>24</v>
      </c>
      <c r="B15" s="7" t="s">
        <v>27</v>
      </c>
      <c r="C15" s="8">
        <v>97</v>
      </c>
      <c r="D15" s="8">
        <v>83.5</v>
      </c>
      <c r="E15" s="8">
        <v>180.5</v>
      </c>
      <c r="F15" s="9" t="s">
        <v>28</v>
      </c>
      <c r="G15" s="7"/>
      <c r="H15" s="7">
        <v>0</v>
      </c>
      <c r="I15" s="10">
        <f t="shared" si="0"/>
        <v>24.0666666666667</v>
      </c>
      <c r="J15" s="12"/>
      <c r="L15" s="13"/>
    </row>
    <row r="16" s="1" customFormat="1" ht="15" spans="1:12">
      <c r="A16" s="8" t="s">
        <v>29</v>
      </c>
      <c r="B16" s="7" t="s">
        <v>30</v>
      </c>
      <c r="C16" s="7">
        <v>113.5</v>
      </c>
      <c r="D16" s="7">
        <v>125</v>
      </c>
      <c r="E16" s="7">
        <v>238.5</v>
      </c>
      <c r="F16" s="7">
        <v>82</v>
      </c>
      <c r="G16" s="7"/>
      <c r="H16" s="7">
        <v>82</v>
      </c>
      <c r="I16" s="10">
        <f t="shared" si="0"/>
        <v>81</v>
      </c>
      <c r="J16" s="12"/>
      <c r="L16" s="13"/>
    </row>
    <row r="17" s="1" customFormat="1" ht="15" spans="1:12">
      <c r="A17" s="7" t="s">
        <v>29</v>
      </c>
      <c r="B17" s="8" t="s">
        <v>31</v>
      </c>
      <c r="C17" s="7">
        <v>98</v>
      </c>
      <c r="D17" s="7">
        <v>105</v>
      </c>
      <c r="E17" s="7">
        <v>203</v>
      </c>
      <c r="F17" s="7">
        <v>81.2</v>
      </c>
      <c r="G17" s="7"/>
      <c r="H17" s="7">
        <v>81.2</v>
      </c>
      <c r="I17" s="10">
        <f t="shared" si="0"/>
        <v>75.7866666666667</v>
      </c>
      <c r="J17" s="12"/>
      <c r="L17" s="13"/>
    </row>
    <row r="18" s="1" customFormat="1" ht="15" spans="1:12">
      <c r="A18" s="7" t="s">
        <v>29</v>
      </c>
      <c r="B18" s="7" t="s">
        <v>32</v>
      </c>
      <c r="C18" s="7">
        <v>103.5</v>
      </c>
      <c r="D18" s="7">
        <v>103</v>
      </c>
      <c r="E18" s="7">
        <v>206.5</v>
      </c>
      <c r="F18" s="7">
        <v>79.6</v>
      </c>
      <c r="G18" s="7"/>
      <c r="H18" s="7">
        <v>79.6</v>
      </c>
      <c r="I18" s="10">
        <f t="shared" si="0"/>
        <v>75.2933333333333</v>
      </c>
      <c r="J18" s="12"/>
      <c r="L18" s="13"/>
    </row>
    <row r="19" s="1" customFormat="1" ht="15" spans="1:12">
      <c r="A19" s="7" t="s">
        <v>29</v>
      </c>
      <c r="B19" s="7" t="s">
        <v>33</v>
      </c>
      <c r="C19" s="7">
        <v>107</v>
      </c>
      <c r="D19" s="7">
        <v>85</v>
      </c>
      <c r="E19" s="7">
        <v>192</v>
      </c>
      <c r="F19" s="7">
        <v>81.8</v>
      </c>
      <c r="G19" s="7"/>
      <c r="H19" s="7">
        <v>81.8</v>
      </c>
      <c r="I19" s="10">
        <f t="shared" si="0"/>
        <v>74.68</v>
      </c>
      <c r="J19" s="12"/>
      <c r="L19" s="13"/>
    </row>
    <row r="20" s="1" customFormat="1" ht="15" spans="1:12">
      <c r="A20" s="7" t="s">
        <v>29</v>
      </c>
      <c r="B20" s="7" t="s">
        <v>34</v>
      </c>
      <c r="C20" s="7">
        <v>89.5</v>
      </c>
      <c r="D20" s="7">
        <v>102.5</v>
      </c>
      <c r="E20" s="7">
        <v>192</v>
      </c>
      <c r="F20" s="7">
        <v>72.8</v>
      </c>
      <c r="G20" s="7"/>
      <c r="H20" s="7">
        <v>72.8</v>
      </c>
      <c r="I20" s="10">
        <f t="shared" si="0"/>
        <v>69.28</v>
      </c>
      <c r="J20" s="12"/>
      <c r="L20" s="13"/>
    </row>
    <row r="21" s="1" customFormat="1" ht="15" spans="1:12">
      <c r="A21" s="7" t="s">
        <v>35</v>
      </c>
      <c r="B21" s="7" t="s">
        <v>36</v>
      </c>
      <c r="C21" s="7">
        <v>97.5</v>
      </c>
      <c r="D21" s="7">
        <v>105.5</v>
      </c>
      <c r="E21" s="7">
        <v>203</v>
      </c>
      <c r="F21" s="7">
        <v>67.6</v>
      </c>
      <c r="G21" s="7"/>
      <c r="H21" s="7">
        <v>67.6</v>
      </c>
      <c r="I21" s="10">
        <f>E21/2/3+H21/2</f>
        <v>67.6333333333333</v>
      </c>
      <c r="J21" s="12"/>
      <c r="L21" s="14"/>
    </row>
    <row r="22" s="1" customFormat="1" ht="15" spans="1:12">
      <c r="A22" s="7" t="s">
        <v>35</v>
      </c>
      <c r="B22" s="7" t="s">
        <v>37</v>
      </c>
      <c r="C22" s="7">
        <v>89.5</v>
      </c>
      <c r="D22" s="7">
        <v>106.5</v>
      </c>
      <c r="E22" s="7">
        <v>196</v>
      </c>
      <c r="F22" s="9" t="s">
        <v>28</v>
      </c>
      <c r="G22" s="7"/>
      <c r="H22" s="7">
        <v>0</v>
      </c>
      <c r="I22" s="10">
        <f>E22/2/3</f>
        <v>32.6666666666667</v>
      </c>
      <c r="J22" s="12"/>
      <c r="L22" s="14"/>
    </row>
    <row r="23" s="1" customFormat="1" ht="15" spans="1:12">
      <c r="A23" s="7" t="s">
        <v>38</v>
      </c>
      <c r="B23" s="7" t="s">
        <v>39</v>
      </c>
      <c r="C23" s="7">
        <v>101</v>
      </c>
      <c r="D23" s="7">
        <v>112.5</v>
      </c>
      <c r="E23" s="7">
        <v>213.5</v>
      </c>
      <c r="F23" s="7">
        <v>82</v>
      </c>
      <c r="G23" s="7"/>
      <c r="H23" s="7">
        <v>82</v>
      </c>
      <c r="I23" s="10">
        <f t="shared" ref="I23:I25" si="1">E23/2/3+H23/2</f>
        <v>76.5833333333333</v>
      </c>
      <c r="J23" s="12"/>
      <c r="L23" s="14"/>
    </row>
    <row r="24" s="1" customFormat="1" ht="15" spans="1:12">
      <c r="A24" s="7" t="s">
        <v>38</v>
      </c>
      <c r="B24" s="8" t="s">
        <v>40</v>
      </c>
      <c r="C24" s="7">
        <v>102.5</v>
      </c>
      <c r="D24" s="7">
        <v>105.5</v>
      </c>
      <c r="E24" s="7">
        <v>208</v>
      </c>
      <c r="F24" s="7">
        <v>75.8</v>
      </c>
      <c r="G24" s="7"/>
      <c r="H24" s="7">
        <v>75.8</v>
      </c>
      <c r="I24" s="10">
        <f t="shared" si="1"/>
        <v>72.5666666666667</v>
      </c>
      <c r="J24" s="12"/>
      <c r="L24" s="14"/>
    </row>
    <row r="25" s="1" customFormat="1" ht="15" spans="1:12">
      <c r="A25" s="8" t="s">
        <v>38</v>
      </c>
      <c r="B25" s="7" t="s">
        <v>41</v>
      </c>
      <c r="C25" s="8">
        <v>92</v>
      </c>
      <c r="D25" s="8">
        <v>108.5</v>
      </c>
      <c r="E25" s="8">
        <v>200.5</v>
      </c>
      <c r="F25" s="7">
        <v>70.4</v>
      </c>
      <c r="G25" s="7"/>
      <c r="H25" s="7">
        <v>70.4</v>
      </c>
      <c r="I25" s="10">
        <f t="shared" si="1"/>
        <v>68.6166666666667</v>
      </c>
      <c r="J25" s="12"/>
      <c r="L25" s="14"/>
    </row>
    <row r="26" s="1" customFormat="1" ht="15" spans="1:10">
      <c r="A26" s="24" t="s">
        <v>42</v>
      </c>
      <c r="B26" s="24" t="s">
        <v>43</v>
      </c>
      <c r="C26" s="8">
        <v>85</v>
      </c>
      <c r="D26" s="8">
        <v>82</v>
      </c>
      <c r="E26" s="8">
        <v>167</v>
      </c>
      <c r="F26" s="7">
        <v>86.8</v>
      </c>
      <c r="G26" s="7">
        <v>86.8</v>
      </c>
      <c r="H26" s="10">
        <f>F26/2+G26/2</f>
        <v>86.8</v>
      </c>
      <c r="I26" s="10">
        <f>E26/3/2+H26/2</f>
        <v>71.2333333333333</v>
      </c>
      <c r="J26" s="12"/>
    </row>
    <row r="27" s="1" customFormat="1" ht="15" spans="1:10">
      <c r="A27" s="24" t="s">
        <v>42</v>
      </c>
      <c r="B27" s="7" t="str">
        <f>"2134020202020"</f>
        <v>2134020202020</v>
      </c>
      <c r="C27" s="7">
        <v>88.5</v>
      </c>
      <c r="D27" s="7">
        <v>90</v>
      </c>
      <c r="E27" s="7">
        <v>178.5</v>
      </c>
      <c r="F27" s="7">
        <v>79.2</v>
      </c>
      <c r="G27" s="7">
        <v>83</v>
      </c>
      <c r="H27" s="10">
        <f>F27/2+G27/2</f>
        <v>81.1</v>
      </c>
      <c r="I27" s="10">
        <f t="shared" ref="I26:I66" si="2">E27/3/2+H27/2</f>
        <v>70.3</v>
      </c>
      <c r="J27" s="12"/>
    </row>
    <row r="28" s="1" customFormat="1" ht="15" spans="1:10">
      <c r="A28" s="24" t="s">
        <v>42</v>
      </c>
      <c r="B28" s="7" t="str">
        <f>"2134020202019"</f>
        <v>2134020202019</v>
      </c>
      <c r="C28" s="7">
        <v>83.5</v>
      </c>
      <c r="D28" s="7">
        <v>83.5</v>
      </c>
      <c r="E28" s="7">
        <v>167</v>
      </c>
      <c r="F28" s="7">
        <v>79.2</v>
      </c>
      <c r="G28" s="7">
        <v>81.6</v>
      </c>
      <c r="H28" s="10">
        <f>F28/2+G28/2</f>
        <v>80.4</v>
      </c>
      <c r="I28" s="10">
        <f t="shared" si="2"/>
        <v>68.0333333333333</v>
      </c>
      <c r="J28" s="12"/>
    </row>
    <row r="29" s="1" customFormat="1" ht="15" spans="1:10">
      <c r="A29" s="24" t="s">
        <v>42</v>
      </c>
      <c r="B29" s="7" t="str">
        <f>"2134020202025"</f>
        <v>2134020202025</v>
      </c>
      <c r="C29" s="7">
        <v>74.5</v>
      </c>
      <c r="D29" s="7">
        <v>97.5</v>
      </c>
      <c r="E29" s="7">
        <v>172</v>
      </c>
      <c r="F29" s="7">
        <v>76.4</v>
      </c>
      <c r="G29" s="7">
        <v>68.4</v>
      </c>
      <c r="H29" s="10">
        <f>F29/2+G29/2</f>
        <v>72.4</v>
      </c>
      <c r="I29" s="10">
        <f t="shared" si="2"/>
        <v>64.8666666666667</v>
      </c>
      <c r="J29" s="12"/>
    </row>
    <row r="30" s="1" customFormat="1" ht="15" spans="1:10">
      <c r="A30" s="24" t="s">
        <v>42</v>
      </c>
      <c r="B30" s="7" t="str">
        <f>"2134020202014"</f>
        <v>2134020202014</v>
      </c>
      <c r="C30" s="7">
        <v>82</v>
      </c>
      <c r="D30" s="7">
        <v>105</v>
      </c>
      <c r="E30" s="7">
        <v>187</v>
      </c>
      <c r="F30" s="7">
        <v>65</v>
      </c>
      <c r="G30" s="7">
        <v>62.8</v>
      </c>
      <c r="H30" s="10">
        <f>F30/2+G30/2</f>
        <v>63.9</v>
      </c>
      <c r="I30" s="10">
        <f t="shared" si="2"/>
        <v>63.1166666666667</v>
      </c>
      <c r="J30" s="12"/>
    </row>
    <row r="31" s="1" customFormat="1" ht="15" spans="1:10">
      <c r="A31" s="24" t="s">
        <v>42</v>
      </c>
      <c r="B31" s="8" t="str">
        <f>"2134020202018"</f>
        <v>2134020202018</v>
      </c>
      <c r="C31" s="7">
        <v>87.5</v>
      </c>
      <c r="D31" s="7">
        <v>106</v>
      </c>
      <c r="E31" s="7">
        <v>193.5</v>
      </c>
      <c r="F31" s="11" t="s">
        <v>28</v>
      </c>
      <c r="G31" s="11" t="s">
        <v>28</v>
      </c>
      <c r="H31" s="7">
        <v>0</v>
      </c>
      <c r="I31" s="10">
        <f t="shared" si="2"/>
        <v>32.25</v>
      </c>
      <c r="J31" s="12"/>
    </row>
    <row r="32" s="1" customFormat="1" ht="15" spans="1:10">
      <c r="A32" s="24" t="s">
        <v>44</v>
      </c>
      <c r="B32" s="7" t="str">
        <f>"2134020202119"</f>
        <v>2134020202119</v>
      </c>
      <c r="C32" s="7">
        <v>107</v>
      </c>
      <c r="D32" s="7">
        <v>76</v>
      </c>
      <c r="E32" s="7">
        <v>183</v>
      </c>
      <c r="F32" s="7">
        <v>85.2</v>
      </c>
      <c r="G32" s="7">
        <v>73</v>
      </c>
      <c r="H32" s="10">
        <f t="shared" ref="H32:H44" si="3">F32/2+G32/2</f>
        <v>79.1</v>
      </c>
      <c r="I32" s="10">
        <f t="shared" si="2"/>
        <v>70.05</v>
      </c>
      <c r="J32" s="12"/>
    </row>
    <row r="33" s="1" customFormat="1" ht="15" spans="1:10">
      <c r="A33" s="24" t="s">
        <v>44</v>
      </c>
      <c r="B33" s="7" t="str">
        <f>"2134020202216"</f>
        <v>2134020202216</v>
      </c>
      <c r="C33" s="7">
        <v>84.5</v>
      </c>
      <c r="D33" s="7">
        <v>91.5</v>
      </c>
      <c r="E33" s="7">
        <v>176</v>
      </c>
      <c r="F33" s="7">
        <v>83.4</v>
      </c>
      <c r="G33" s="7">
        <v>69.9</v>
      </c>
      <c r="H33" s="10">
        <f t="shared" si="3"/>
        <v>76.65</v>
      </c>
      <c r="I33" s="10">
        <f t="shared" si="2"/>
        <v>67.6583333333333</v>
      </c>
      <c r="J33" s="12"/>
    </row>
    <row r="34" s="1" customFormat="1" ht="15" spans="1:10">
      <c r="A34" s="25" t="s">
        <v>44</v>
      </c>
      <c r="B34" s="7" t="str">
        <f>"2134020202116"</f>
        <v>2134020202116</v>
      </c>
      <c r="C34" s="7">
        <v>82</v>
      </c>
      <c r="D34" s="7">
        <v>89</v>
      </c>
      <c r="E34" s="7">
        <v>171</v>
      </c>
      <c r="F34" s="7">
        <v>85</v>
      </c>
      <c r="G34" s="7">
        <v>69</v>
      </c>
      <c r="H34" s="10">
        <f t="shared" si="3"/>
        <v>77</v>
      </c>
      <c r="I34" s="10">
        <f t="shared" si="2"/>
        <v>67</v>
      </c>
      <c r="J34" s="12"/>
    </row>
    <row r="35" s="1" customFormat="1" ht="15" spans="1:10">
      <c r="A35" s="24" t="s">
        <v>44</v>
      </c>
      <c r="B35" s="7" t="str">
        <f>"2134020202202"</f>
        <v>2134020202202</v>
      </c>
      <c r="C35" s="7">
        <v>78</v>
      </c>
      <c r="D35" s="7">
        <v>105.5</v>
      </c>
      <c r="E35" s="7">
        <v>183.5</v>
      </c>
      <c r="F35" s="7">
        <v>90.2</v>
      </c>
      <c r="G35" s="7">
        <v>52.6</v>
      </c>
      <c r="H35" s="10">
        <f t="shared" si="3"/>
        <v>71.4</v>
      </c>
      <c r="I35" s="10">
        <f t="shared" si="2"/>
        <v>66.2833333333333</v>
      </c>
      <c r="J35" s="12"/>
    </row>
    <row r="36" s="1" customFormat="1" ht="15" spans="1:10">
      <c r="A36" s="24" t="s">
        <v>44</v>
      </c>
      <c r="B36" s="7" t="str">
        <f>"2134020202106"</f>
        <v>2134020202106</v>
      </c>
      <c r="C36" s="7">
        <v>86</v>
      </c>
      <c r="D36" s="7">
        <v>95.5</v>
      </c>
      <c r="E36" s="7">
        <v>181.5</v>
      </c>
      <c r="F36" s="7">
        <v>85.8</v>
      </c>
      <c r="G36" s="7">
        <v>45.1</v>
      </c>
      <c r="H36" s="10">
        <f t="shared" si="3"/>
        <v>65.45</v>
      </c>
      <c r="I36" s="10">
        <f t="shared" si="2"/>
        <v>62.975</v>
      </c>
      <c r="J36" s="12"/>
    </row>
    <row r="37" s="1" customFormat="1" ht="15" spans="1:10">
      <c r="A37" s="24" t="s">
        <v>44</v>
      </c>
      <c r="B37" s="7" t="str">
        <f>"2134020202208"</f>
        <v>2134020202208</v>
      </c>
      <c r="C37" s="8">
        <v>71</v>
      </c>
      <c r="D37" s="8">
        <v>98</v>
      </c>
      <c r="E37" s="8">
        <v>169</v>
      </c>
      <c r="F37" s="7">
        <v>79.2</v>
      </c>
      <c r="G37" s="7">
        <v>55.3</v>
      </c>
      <c r="H37" s="10">
        <f t="shared" si="3"/>
        <v>67.25</v>
      </c>
      <c r="I37" s="10">
        <f t="shared" si="2"/>
        <v>61.7916666666667</v>
      </c>
      <c r="J37" s="12"/>
    </row>
    <row r="38" s="1" customFormat="1" ht="15" spans="1:10">
      <c r="A38" s="24" t="s">
        <v>44</v>
      </c>
      <c r="B38" s="8" t="str">
        <f>"2134020202112"</f>
        <v>2134020202112</v>
      </c>
      <c r="C38" s="7">
        <v>77.5</v>
      </c>
      <c r="D38" s="7">
        <v>98.5</v>
      </c>
      <c r="E38" s="7">
        <v>176</v>
      </c>
      <c r="F38" s="7">
        <v>75.4</v>
      </c>
      <c r="G38" s="7">
        <v>50.2</v>
      </c>
      <c r="H38" s="10">
        <f t="shared" si="3"/>
        <v>62.8</v>
      </c>
      <c r="I38" s="10">
        <f t="shared" si="2"/>
        <v>60.7333333333333</v>
      </c>
      <c r="J38" s="12"/>
    </row>
    <row r="39" s="1" customFormat="1" ht="15" spans="1:10">
      <c r="A39" s="24" t="s">
        <v>44</v>
      </c>
      <c r="B39" s="7" t="str">
        <f>"2134020202124"</f>
        <v>2134020202124</v>
      </c>
      <c r="C39" s="7">
        <v>82.5</v>
      </c>
      <c r="D39" s="7">
        <v>91</v>
      </c>
      <c r="E39" s="7">
        <v>173.5</v>
      </c>
      <c r="F39" s="7">
        <v>85.6</v>
      </c>
      <c r="G39" s="7">
        <v>21</v>
      </c>
      <c r="H39" s="10">
        <f t="shared" si="3"/>
        <v>53.3</v>
      </c>
      <c r="I39" s="10">
        <f t="shared" si="2"/>
        <v>55.5666666666667</v>
      </c>
      <c r="J39" s="12"/>
    </row>
    <row r="40" s="1" customFormat="1" ht="15" spans="1:10">
      <c r="A40" s="24" t="s">
        <v>45</v>
      </c>
      <c r="B40" s="7" t="str">
        <f>"2134020202319"</f>
        <v>2134020202319</v>
      </c>
      <c r="C40" s="7">
        <v>106</v>
      </c>
      <c r="D40" s="7">
        <v>110.5</v>
      </c>
      <c r="E40" s="7">
        <v>216.5</v>
      </c>
      <c r="F40" s="7">
        <v>90.2</v>
      </c>
      <c r="G40" s="7">
        <v>83.79</v>
      </c>
      <c r="H40" s="10">
        <f t="shared" si="3"/>
        <v>86.995</v>
      </c>
      <c r="I40" s="10">
        <f t="shared" si="2"/>
        <v>79.5808333333333</v>
      </c>
      <c r="J40" s="12"/>
    </row>
    <row r="41" s="1" customFormat="1" ht="15" spans="1:10">
      <c r="A41" s="24" t="s">
        <v>45</v>
      </c>
      <c r="B41" s="7" t="str">
        <f>"2134020202318"</f>
        <v>2134020202318</v>
      </c>
      <c r="C41" s="7">
        <v>102</v>
      </c>
      <c r="D41" s="7">
        <v>103</v>
      </c>
      <c r="E41" s="7">
        <v>205</v>
      </c>
      <c r="F41" s="7">
        <v>88.4</v>
      </c>
      <c r="G41" s="7">
        <v>32.65</v>
      </c>
      <c r="H41" s="10">
        <f t="shared" si="3"/>
        <v>60.525</v>
      </c>
      <c r="I41" s="10">
        <f t="shared" si="2"/>
        <v>64.4291666666667</v>
      </c>
      <c r="J41" s="12"/>
    </row>
    <row r="42" s="1" customFormat="1" ht="15" spans="1:10">
      <c r="A42" s="24" t="s">
        <v>45</v>
      </c>
      <c r="B42" s="7" t="str">
        <f>"2134020202323"</f>
        <v>2134020202323</v>
      </c>
      <c r="C42" s="7">
        <v>92</v>
      </c>
      <c r="D42" s="7">
        <v>114.5</v>
      </c>
      <c r="E42" s="7">
        <v>206.5</v>
      </c>
      <c r="F42" s="7">
        <v>80</v>
      </c>
      <c r="G42" s="7">
        <v>35.91</v>
      </c>
      <c r="H42" s="10">
        <f t="shared" si="3"/>
        <v>57.955</v>
      </c>
      <c r="I42" s="10">
        <f t="shared" si="2"/>
        <v>63.3941666666667</v>
      </c>
      <c r="J42" s="12"/>
    </row>
    <row r="43" s="1" customFormat="1" ht="15" spans="1:10">
      <c r="A43" s="25" t="s">
        <v>45</v>
      </c>
      <c r="B43" s="7" t="str">
        <f>"2134020202403"</f>
        <v>2134020202403</v>
      </c>
      <c r="C43" s="7">
        <v>107.5</v>
      </c>
      <c r="D43" s="7">
        <v>93</v>
      </c>
      <c r="E43" s="7">
        <v>200.5</v>
      </c>
      <c r="F43" s="7">
        <v>87.6</v>
      </c>
      <c r="G43" s="7">
        <v>25.39</v>
      </c>
      <c r="H43" s="10">
        <f t="shared" si="3"/>
        <v>56.495</v>
      </c>
      <c r="I43" s="10">
        <f t="shared" si="2"/>
        <v>61.6641666666667</v>
      </c>
      <c r="J43" s="12"/>
    </row>
    <row r="44" s="1" customFormat="1" ht="15" spans="1:10">
      <c r="A44" s="24" t="s">
        <v>45</v>
      </c>
      <c r="B44" s="7" t="str">
        <f>"2134020202308"</f>
        <v>2134020202308</v>
      </c>
      <c r="C44" s="7">
        <v>90</v>
      </c>
      <c r="D44" s="7">
        <v>102.5</v>
      </c>
      <c r="E44" s="7">
        <v>192.5</v>
      </c>
      <c r="F44" s="7">
        <v>47.6</v>
      </c>
      <c r="G44" s="7">
        <v>31.76</v>
      </c>
      <c r="H44" s="10">
        <f t="shared" si="3"/>
        <v>39.68</v>
      </c>
      <c r="I44" s="10">
        <f t="shared" si="2"/>
        <v>51.9233333333333</v>
      </c>
      <c r="J44" s="12"/>
    </row>
    <row r="45" s="1" customFormat="1" ht="15" spans="1:10">
      <c r="A45" s="24" t="s">
        <v>45</v>
      </c>
      <c r="B45" s="8" t="str">
        <f>"2134020202224"</f>
        <v>2134020202224</v>
      </c>
      <c r="C45" s="7">
        <v>98.5</v>
      </c>
      <c r="D45" s="7">
        <v>106.5</v>
      </c>
      <c r="E45" s="7">
        <v>205</v>
      </c>
      <c r="F45" s="9" t="s">
        <v>28</v>
      </c>
      <c r="G45" s="9" t="s">
        <v>28</v>
      </c>
      <c r="H45" s="10">
        <v>0</v>
      </c>
      <c r="I45" s="10">
        <f t="shared" si="2"/>
        <v>34.1666666666667</v>
      </c>
      <c r="J45" s="12"/>
    </row>
    <row r="46" s="1" customFormat="1" ht="15" spans="1:10">
      <c r="A46" s="24" t="s">
        <v>46</v>
      </c>
      <c r="B46" s="7" t="str">
        <f>"5434020303506"</f>
        <v>5434020303506</v>
      </c>
      <c r="C46" s="7">
        <v>103.5</v>
      </c>
      <c r="D46" s="7">
        <v>73.1</v>
      </c>
      <c r="E46" s="7">
        <v>176.6</v>
      </c>
      <c r="F46" s="7">
        <v>82.4</v>
      </c>
      <c r="G46" s="7">
        <v>79.6</v>
      </c>
      <c r="H46" s="10">
        <f>F46/2+G46/2</f>
        <v>81</v>
      </c>
      <c r="I46" s="10">
        <f t="shared" si="2"/>
        <v>69.9333333333333</v>
      </c>
      <c r="J46" s="12"/>
    </row>
    <row r="47" s="1" customFormat="1" ht="15" spans="1:10">
      <c r="A47" s="24" t="s">
        <v>46</v>
      </c>
      <c r="B47" s="7" t="str">
        <f>"5434020303507"</f>
        <v>5434020303507</v>
      </c>
      <c r="C47" s="7">
        <v>83</v>
      </c>
      <c r="D47" s="7">
        <v>78.6</v>
      </c>
      <c r="E47" s="7">
        <v>161.6</v>
      </c>
      <c r="F47" s="7">
        <v>77.6</v>
      </c>
      <c r="G47" s="7">
        <v>75.57</v>
      </c>
      <c r="H47" s="10">
        <f>F47/2+G47/2</f>
        <v>76.585</v>
      </c>
      <c r="I47" s="10">
        <f t="shared" si="2"/>
        <v>65.2258333333333</v>
      </c>
      <c r="J47" s="12"/>
    </row>
    <row r="48" s="1" customFormat="1" ht="15" spans="1:10">
      <c r="A48" s="24" t="s">
        <v>46</v>
      </c>
      <c r="B48" s="7" t="str">
        <f>"5434020303502"</f>
        <v>5434020303502</v>
      </c>
      <c r="C48" s="7">
        <v>91.5</v>
      </c>
      <c r="D48" s="7">
        <v>81.2</v>
      </c>
      <c r="E48" s="7">
        <v>172.7</v>
      </c>
      <c r="F48" s="9" t="s">
        <v>28</v>
      </c>
      <c r="G48" s="9" t="s">
        <v>28</v>
      </c>
      <c r="H48" s="7">
        <v>0</v>
      </c>
      <c r="I48" s="10">
        <f t="shared" si="2"/>
        <v>28.7833333333333</v>
      </c>
      <c r="J48" s="12"/>
    </row>
    <row r="49" s="1" customFormat="1" ht="15" spans="1:10">
      <c r="A49" s="24" t="s">
        <v>47</v>
      </c>
      <c r="B49" s="7" t="str">
        <f>"2134020202617"</f>
        <v>2134020202617</v>
      </c>
      <c r="C49" s="7">
        <v>89</v>
      </c>
      <c r="D49" s="7">
        <v>97</v>
      </c>
      <c r="E49" s="7">
        <v>186</v>
      </c>
      <c r="F49" s="7">
        <v>87.2</v>
      </c>
      <c r="G49" s="7">
        <v>81.8</v>
      </c>
      <c r="H49" s="10">
        <f t="shared" ref="H49:H56" si="4">F49/2+G49/2</f>
        <v>84.5</v>
      </c>
      <c r="I49" s="10">
        <f t="shared" si="2"/>
        <v>73.25</v>
      </c>
      <c r="J49" s="12"/>
    </row>
    <row r="50" s="1" customFormat="1" ht="15" spans="1:10">
      <c r="A50" s="24" t="s">
        <v>47</v>
      </c>
      <c r="B50" s="7" t="str">
        <f>"2134020202527"</f>
        <v>2134020202527</v>
      </c>
      <c r="C50" s="7">
        <v>88.5</v>
      </c>
      <c r="D50" s="7">
        <v>96</v>
      </c>
      <c r="E50" s="7">
        <v>184.5</v>
      </c>
      <c r="F50" s="7">
        <v>83.2</v>
      </c>
      <c r="G50" s="7">
        <v>86.6</v>
      </c>
      <c r="H50" s="10">
        <f t="shared" si="4"/>
        <v>84.9</v>
      </c>
      <c r="I50" s="10">
        <f t="shared" si="2"/>
        <v>73.2</v>
      </c>
      <c r="J50" s="12"/>
    </row>
    <row r="51" s="1" customFormat="1" ht="15" spans="1:10">
      <c r="A51" s="24" t="s">
        <v>47</v>
      </c>
      <c r="B51" s="7" t="str">
        <f>"2134020202429"</f>
        <v>2134020202429</v>
      </c>
      <c r="C51" s="7">
        <v>85</v>
      </c>
      <c r="D51" s="7">
        <v>110</v>
      </c>
      <c r="E51" s="7">
        <v>195</v>
      </c>
      <c r="F51" s="7">
        <v>83.4</v>
      </c>
      <c r="G51" s="7">
        <v>73</v>
      </c>
      <c r="H51" s="10">
        <f t="shared" si="4"/>
        <v>78.2</v>
      </c>
      <c r="I51" s="10">
        <f t="shared" si="2"/>
        <v>71.6</v>
      </c>
      <c r="J51" s="12"/>
    </row>
    <row r="52" s="1" customFormat="1" ht="15" spans="1:10">
      <c r="A52" s="25" t="s">
        <v>47</v>
      </c>
      <c r="B52" s="8" t="str">
        <f>"2134020202407"</f>
        <v>2134020202407</v>
      </c>
      <c r="C52" s="7">
        <v>88</v>
      </c>
      <c r="D52" s="7">
        <v>107.5</v>
      </c>
      <c r="E52" s="7">
        <v>195.5</v>
      </c>
      <c r="F52" s="7">
        <v>78.2</v>
      </c>
      <c r="G52" s="7">
        <v>74.6</v>
      </c>
      <c r="H52" s="10">
        <f t="shared" si="4"/>
        <v>76.4</v>
      </c>
      <c r="I52" s="10">
        <f t="shared" si="2"/>
        <v>70.7833333333333</v>
      </c>
      <c r="J52" s="12"/>
    </row>
    <row r="53" s="1" customFormat="1" ht="15" spans="1:10">
      <c r="A53" s="24" t="s">
        <v>47</v>
      </c>
      <c r="B53" s="7" t="str">
        <f>"2134020202413"</f>
        <v>2134020202413</v>
      </c>
      <c r="C53" s="7">
        <v>93</v>
      </c>
      <c r="D53" s="7">
        <v>92.5</v>
      </c>
      <c r="E53" s="7">
        <v>185.5</v>
      </c>
      <c r="F53" s="7">
        <v>75.8</v>
      </c>
      <c r="G53" s="7">
        <v>76.2</v>
      </c>
      <c r="H53" s="10">
        <f t="shared" si="4"/>
        <v>76</v>
      </c>
      <c r="I53" s="10">
        <f t="shared" si="2"/>
        <v>68.9166666666667</v>
      </c>
      <c r="J53" s="12"/>
    </row>
    <row r="54" s="1" customFormat="1" ht="15" spans="1:10">
      <c r="A54" s="24" t="s">
        <v>47</v>
      </c>
      <c r="B54" s="7" t="str">
        <f>"2134020202424"</f>
        <v>2134020202424</v>
      </c>
      <c r="C54" s="7">
        <v>82</v>
      </c>
      <c r="D54" s="7">
        <v>109.5</v>
      </c>
      <c r="E54" s="7">
        <v>191.5</v>
      </c>
      <c r="F54" s="7">
        <v>78.8</v>
      </c>
      <c r="G54" s="7">
        <v>67.8</v>
      </c>
      <c r="H54" s="10">
        <f t="shared" si="4"/>
        <v>73.3</v>
      </c>
      <c r="I54" s="10">
        <f t="shared" si="2"/>
        <v>68.5666666666667</v>
      </c>
      <c r="J54" s="12"/>
    </row>
    <row r="55" s="1" customFormat="1" ht="15" spans="1:10">
      <c r="A55" s="24" t="s">
        <v>48</v>
      </c>
      <c r="B55" s="7" t="str">
        <f>"3134020400329"</f>
        <v>3134020400329</v>
      </c>
      <c r="C55" s="7">
        <v>99</v>
      </c>
      <c r="D55" s="7">
        <v>88</v>
      </c>
      <c r="E55" s="7">
        <v>187</v>
      </c>
      <c r="F55" s="7">
        <v>74.4</v>
      </c>
      <c r="G55" s="7">
        <v>71</v>
      </c>
      <c r="H55" s="10">
        <f t="shared" si="4"/>
        <v>72.7</v>
      </c>
      <c r="I55" s="10">
        <f t="shared" si="2"/>
        <v>67.5166666666667</v>
      </c>
      <c r="J55" s="12"/>
    </row>
    <row r="56" s="1" customFormat="1" ht="15" spans="1:10">
      <c r="A56" s="24" t="s">
        <v>48</v>
      </c>
      <c r="B56" s="7" t="str">
        <f>"3134020400405"</f>
        <v>3134020400405</v>
      </c>
      <c r="C56" s="8">
        <v>79</v>
      </c>
      <c r="D56" s="8">
        <v>90.5</v>
      </c>
      <c r="E56" s="8">
        <v>169.5</v>
      </c>
      <c r="F56" s="7">
        <v>74.8</v>
      </c>
      <c r="G56" s="7">
        <v>57</v>
      </c>
      <c r="H56" s="10">
        <f t="shared" si="4"/>
        <v>65.9</v>
      </c>
      <c r="I56" s="10">
        <f t="shared" si="2"/>
        <v>61.2</v>
      </c>
      <c r="J56" s="12"/>
    </row>
    <row r="57" s="1" customFormat="1" ht="15" spans="1:10">
      <c r="A57" s="24" t="s">
        <v>48</v>
      </c>
      <c r="B57" s="7" t="str">
        <f>"3134020400404"</f>
        <v>3134020400404</v>
      </c>
      <c r="C57" s="7">
        <v>100.5</v>
      </c>
      <c r="D57" s="7">
        <v>81</v>
      </c>
      <c r="E57" s="7">
        <v>181.5</v>
      </c>
      <c r="F57" s="9" t="s">
        <v>28</v>
      </c>
      <c r="G57" s="9" t="s">
        <v>28</v>
      </c>
      <c r="H57" s="7">
        <v>0</v>
      </c>
      <c r="I57" s="10">
        <f t="shared" si="2"/>
        <v>30.25</v>
      </c>
      <c r="J57" s="12"/>
    </row>
    <row r="58" s="1" customFormat="1" ht="15" spans="1:10">
      <c r="A58" s="24" t="s">
        <v>49</v>
      </c>
      <c r="B58" s="7" t="str">
        <f>"3134020400425"</f>
        <v>3134020400425</v>
      </c>
      <c r="C58" s="7">
        <v>105</v>
      </c>
      <c r="D58" s="7">
        <v>108.5</v>
      </c>
      <c r="E58" s="7">
        <v>213.5</v>
      </c>
      <c r="F58" s="7">
        <v>85.8</v>
      </c>
      <c r="G58" s="7">
        <v>78.8</v>
      </c>
      <c r="H58" s="10">
        <f t="shared" ref="H58:H65" si="5">F58/2+G58/2</f>
        <v>82.3</v>
      </c>
      <c r="I58" s="10">
        <f t="shared" si="2"/>
        <v>76.7333333333333</v>
      </c>
      <c r="J58" s="12"/>
    </row>
    <row r="59" s="1" customFormat="1" ht="15" spans="1:10">
      <c r="A59" s="24" t="s">
        <v>49</v>
      </c>
      <c r="B59" s="8" t="str">
        <f>"3134020400517"</f>
        <v>3134020400517</v>
      </c>
      <c r="C59" s="7">
        <v>98.5</v>
      </c>
      <c r="D59" s="7">
        <v>102.5</v>
      </c>
      <c r="E59" s="7">
        <v>201</v>
      </c>
      <c r="F59" s="7">
        <v>85.2</v>
      </c>
      <c r="G59" s="7">
        <v>72</v>
      </c>
      <c r="H59" s="10">
        <f t="shared" si="5"/>
        <v>78.6</v>
      </c>
      <c r="I59" s="10">
        <f t="shared" si="2"/>
        <v>72.8</v>
      </c>
      <c r="J59" s="12"/>
    </row>
    <row r="60" s="1" customFormat="1" ht="15" spans="1:10">
      <c r="A60" s="24" t="s">
        <v>49</v>
      </c>
      <c r="B60" s="7" t="str">
        <f>"3134020400422"</f>
        <v>3134020400422</v>
      </c>
      <c r="C60" s="7">
        <v>98.5</v>
      </c>
      <c r="D60" s="7">
        <v>92</v>
      </c>
      <c r="E60" s="7">
        <v>190.5</v>
      </c>
      <c r="F60" s="7">
        <v>71.8</v>
      </c>
      <c r="G60" s="7">
        <v>64.6</v>
      </c>
      <c r="H60" s="10">
        <f t="shared" si="5"/>
        <v>68.2</v>
      </c>
      <c r="I60" s="10">
        <f t="shared" si="2"/>
        <v>65.85</v>
      </c>
      <c r="J60" s="12"/>
    </row>
    <row r="61" s="1" customFormat="1" ht="15" spans="1:10">
      <c r="A61" s="25" t="s">
        <v>50</v>
      </c>
      <c r="B61" s="7" t="str">
        <f>"2134020202805"</f>
        <v>2134020202805</v>
      </c>
      <c r="C61" s="7">
        <v>81</v>
      </c>
      <c r="D61" s="7">
        <v>110</v>
      </c>
      <c r="E61" s="7">
        <v>191</v>
      </c>
      <c r="F61" s="7">
        <v>92.2</v>
      </c>
      <c r="G61" s="7">
        <v>92.6</v>
      </c>
      <c r="H61" s="10">
        <f t="shared" si="5"/>
        <v>92.4</v>
      </c>
      <c r="I61" s="10">
        <f t="shared" si="2"/>
        <v>78.0333333333333</v>
      </c>
      <c r="J61" s="12"/>
    </row>
    <row r="62" s="1" customFormat="1" ht="15" spans="1:10">
      <c r="A62" s="24" t="s">
        <v>50</v>
      </c>
      <c r="B62" s="7" t="str">
        <f>"2134020202702"</f>
        <v>2134020202702</v>
      </c>
      <c r="C62" s="7">
        <v>84.5</v>
      </c>
      <c r="D62" s="7">
        <v>93.5</v>
      </c>
      <c r="E62" s="7">
        <v>178</v>
      </c>
      <c r="F62" s="7">
        <v>92.6</v>
      </c>
      <c r="G62" s="7">
        <v>79</v>
      </c>
      <c r="H62" s="10">
        <f t="shared" si="5"/>
        <v>85.8</v>
      </c>
      <c r="I62" s="10">
        <f t="shared" si="2"/>
        <v>72.5666666666667</v>
      </c>
      <c r="J62" s="12"/>
    </row>
    <row r="63" s="1" customFormat="1" ht="15" spans="1:10">
      <c r="A63" s="24" t="s">
        <v>50</v>
      </c>
      <c r="B63" s="7" t="str">
        <f>"2134020202708"</f>
        <v>2134020202708</v>
      </c>
      <c r="C63" s="7">
        <v>90</v>
      </c>
      <c r="D63" s="7">
        <v>89.5</v>
      </c>
      <c r="E63" s="7">
        <v>179.5</v>
      </c>
      <c r="F63" s="7">
        <v>86</v>
      </c>
      <c r="G63" s="7">
        <v>67</v>
      </c>
      <c r="H63" s="10">
        <f t="shared" si="5"/>
        <v>76.5</v>
      </c>
      <c r="I63" s="10">
        <f t="shared" si="2"/>
        <v>68.1666666666667</v>
      </c>
      <c r="J63" s="12"/>
    </row>
    <row r="64" s="1" customFormat="1" ht="15" spans="1:11">
      <c r="A64" s="24" t="s">
        <v>51</v>
      </c>
      <c r="B64" s="7" t="str">
        <f>"3134020400628"</f>
        <v>3134020400628</v>
      </c>
      <c r="C64" s="7">
        <v>114.5</v>
      </c>
      <c r="D64" s="7">
        <v>90.5</v>
      </c>
      <c r="E64" s="7">
        <v>205</v>
      </c>
      <c r="F64" s="7">
        <v>84.6</v>
      </c>
      <c r="G64" s="7">
        <v>17</v>
      </c>
      <c r="H64" s="10">
        <f t="shared" si="5"/>
        <v>50.8</v>
      </c>
      <c r="I64" s="10">
        <f t="shared" si="2"/>
        <v>59.5666666666667</v>
      </c>
      <c r="J64" s="12"/>
      <c r="K64" s="14"/>
    </row>
    <row r="65" s="1" customFormat="1" ht="15" spans="1:11">
      <c r="A65" s="24" t="s">
        <v>51</v>
      </c>
      <c r="B65" s="7" t="str">
        <f>"3134020400630"</f>
        <v>3134020400630</v>
      </c>
      <c r="C65" s="7">
        <v>114.5</v>
      </c>
      <c r="D65" s="7">
        <v>92</v>
      </c>
      <c r="E65" s="7">
        <v>206.5</v>
      </c>
      <c r="F65" s="7">
        <v>70</v>
      </c>
      <c r="G65" s="7">
        <v>0</v>
      </c>
      <c r="H65" s="10">
        <f t="shared" si="5"/>
        <v>35</v>
      </c>
      <c r="I65" s="10">
        <f t="shared" si="2"/>
        <v>51.9166666666667</v>
      </c>
      <c r="J65" s="12"/>
      <c r="K65" s="14"/>
    </row>
    <row r="66" s="1" customFormat="1" ht="15" spans="1:11">
      <c r="A66" s="24" t="s">
        <v>51</v>
      </c>
      <c r="B66" s="8" t="str">
        <f>"3134020400703"</f>
        <v>3134020400703</v>
      </c>
      <c r="C66" s="7">
        <v>101.5</v>
      </c>
      <c r="D66" s="7">
        <v>91.5</v>
      </c>
      <c r="E66" s="7">
        <v>193</v>
      </c>
      <c r="F66" s="15" t="s">
        <v>28</v>
      </c>
      <c r="G66" s="15" t="s">
        <v>28</v>
      </c>
      <c r="H66" s="7">
        <v>0</v>
      </c>
      <c r="I66" s="10">
        <f t="shared" si="2"/>
        <v>32.1666666666667</v>
      </c>
      <c r="J66" s="12"/>
      <c r="K66" s="14"/>
    </row>
    <row r="67" ht="15" spans="1:11">
      <c r="A67" s="7" t="s">
        <v>52</v>
      </c>
      <c r="B67" s="7" t="s">
        <v>53</v>
      </c>
      <c r="C67" s="7">
        <v>89</v>
      </c>
      <c r="D67" s="7">
        <v>90.1</v>
      </c>
      <c r="E67" s="16">
        <v>179.1</v>
      </c>
      <c r="F67" s="7">
        <v>85.2</v>
      </c>
      <c r="G67" s="7"/>
      <c r="H67" s="17">
        <v>85.2</v>
      </c>
      <c r="I67" s="10">
        <f t="shared" ref="I67:I114" si="6">E67/2/3+H67/2</f>
        <v>72.45</v>
      </c>
      <c r="J67" s="23"/>
      <c r="K67" s="14"/>
    </row>
    <row r="68" ht="15" spans="1:11">
      <c r="A68" s="7" t="s">
        <v>52</v>
      </c>
      <c r="B68" s="7" t="s">
        <v>54</v>
      </c>
      <c r="C68" s="7">
        <v>93</v>
      </c>
      <c r="D68" s="7">
        <v>95.7</v>
      </c>
      <c r="E68" s="16">
        <v>188.7</v>
      </c>
      <c r="F68" s="7">
        <v>75.6</v>
      </c>
      <c r="G68" s="7"/>
      <c r="H68" s="17">
        <v>75.6</v>
      </c>
      <c r="I68" s="10">
        <f t="shared" si="6"/>
        <v>69.25</v>
      </c>
      <c r="J68" s="23"/>
      <c r="K68" s="14"/>
    </row>
    <row r="69" ht="15" spans="1:11">
      <c r="A69" s="7" t="s">
        <v>52</v>
      </c>
      <c r="B69" s="7" t="s">
        <v>55</v>
      </c>
      <c r="C69" s="7">
        <v>88</v>
      </c>
      <c r="D69" s="7">
        <v>93.7</v>
      </c>
      <c r="E69" s="16">
        <v>181.7</v>
      </c>
      <c r="F69" s="7">
        <v>68.4</v>
      </c>
      <c r="G69" s="7"/>
      <c r="H69" s="17">
        <v>68.4</v>
      </c>
      <c r="I69" s="10">
        <f t="shared" si="6"/>
        <v>64.4833333333333</v>
      </c>
      <c r="J69" s="23"/>
      <c r="K69" s="14"/>
    </row>
    <row r="70" ht="15" spans="1:11">
      <c r="A70" s="8" t="s">
        <v>56</v>
      </c>
      <c r="B70" s="7" t="s">
        <v>57</v>
      </c>
      <c r="C70" s="7">
        <v>105.5</v>
      </c>
      <c r="D70" s="7">
        <v>82.3</v>
      </c>
      <c r="E70" s="16">
        <v>187.8</v>
      </c>
      <c r="F70" s="7">
        <v>84.4</v>
      </c>
      <c r="G70" s="7"/>
      <c r="H70" s="17">
        <v>84.4</v>
      </c>
      <c r="I70" s="10">
        <f t="shared" si="6"/>
        <v>73.5</v>
      </c>
      <c r="J70" s="23"/>
      <c r="K70" s="14"/>
    </row>
    <row r="71" ht="15" spans="1:11">
      <c r="A71" s="7" t="s">
        <v>56</v>
      </c>
      <c r="B71" s="8" t="s">
        <v>58</v>
      </c>
      <c r="C71" s="8">
        <v>87</v>
      </c>
      <c r="D71" s="8">
        <v>96.5</v>
      </c>
      <c r="E71" s="18">
        <v>183.5</v>
      </c>
      <c r="F71" s="7">
        <v>83.6</v>
      </c>
      <c r="G71" s="7"/>
      <c r="H71" s="17">
        <v>83.6</v>
      </c>
      <c r="I71" s="10">
        <f t="shared" si="6"/>
        <v>72.3833333333333</v>
      </c>
      <c r="J71" s="23"/>
      <c r="K71" s="14"/>
    </row>
    <row r="72" ht="15" spans="1:11">
      <c r="A72" s="7" t="s">
        <v>56</v>
      </c>
      <c r="B72" s="7" t="s">
        <v>59</v>
      </c>
      <c r="C72" s="7">
        <v>100</v>
      </c>
      <c r="D72" s="7">
        <v>90.4</v>
      </c>
      <c r="E72" s="16">
        <v>190.4</v>
      </c>
      <c r="F72" s="7">
        <v>78.6</v>
      </c>
      <c r="G72" s="7"/>
      <c r="H72" s="17">
        <v>78.6</v>
      </c>
      <c r="I72" s="10">
        <f t="shared" si="6"/>
        <v>71.0333333333333</v>
      </c>
      <c r="J72" s="23"/>
      <c r="K72" s="14"/>
    </row>
    <row r="73" ht="15" spans="1:11">
      <c r="A73" s="7" t="s">
        <v>60</v>
      </c>
      <c r="B73" s="7" t="s">
        <v>61</v>
      </c>
      <c r="C73" s="7">
        <v>94</v>
      </c>
      <c r="D73" s="7">
        <v>63.7</v>
      </c>
      <c r="E73" s="16">
        <v>157.7</v>
      </c>
      <c r="F73" s="7">
        <v>87.2</v>
      </c>
      <c r="G73" s="7"/>
      <c r="H73" s="17">
        <v>87.2</v>
      </c>
      <c r="I73" s="10">
        <f t="shared" si="6"/>
        <v>69.8833333333333</v>
      </c>
      <c r="J73" s="23"/>
      <c r="K73" s="14"/>
    </row>
    <row r="74" ht="15" spans="1:11">
      <c r="A74" s="7" t="s">
        <v>60</v>
      </c>
      <c r="B74" s="7" t="s">
        <v>62</v>
      </c>
      <c r="C74" s="7">
        <v>104.5</v>
      </c>
      <c r="D74" s="7">
        <v>78</v>
      </c>
      <c r="E74" s="16">
        <v>182.5</v>
      </c>
      <c r="F74" s="7">
        <v>76.6</v>
      </c>
      <c r="G74" s="7"/>
      <c r="H74" s="17">
        <v>76.6</v>
      </c>
      <c r="I74" s="10">
        <f t="shared" si="6"/>
        <v>68.7166666666667</v>
      </c>
      <c r="J74" s="23"/>
      <c r="K74" s="14"/>
    </row>
    <row r="75" ht="15" spans="1:11">
      <c r="A75" s="7" t="s">
        <v>60</v>
      </c>
      <c r="B75" s="7" t="s">
        <v>63</v>
      </c>
      <c r="C75" s="7">
        <v>93</v>
      </c>
      <c r="D75" s="7">
        <v>76.8</v>
      </c>
      <c r="E75" s="16">
        <v>169.8</v>
      </c>
      <c r="F75" s="7">
        <v>73</v>
      </c>
      <c r="G75" s="7"/>
      <c r="H75" s="17">
        <v>73</v>
      </c>
      <c r="I75" s="10">
        <f t="shared" si="6"/>
        <v>64.8</v>
      </c>
      <c r="J75" s="23"/>
      <c r="K75" s="14"/>
    </row>
    <row r="76" ht="15" spans="1:11">
      <c r="A76" s="7" t="s">
        <v>64</v>
      </c>
      <c r="B76" s="7" t="s">
        <v>65</v>
      </c>
      <c r="C76" s="7">
        <v>87</v>
      </c>
      <c r="D76" s="7">
        <v>90.6</v>
      </c>
      <c r="E76" s="16">
        <v>177.6</v>
      </c>
      <c r="F76" s="7">
        <v>80.2</v>
      </c>
      <c r="G76" s="7"/>
      <c r="H76" s="17">
        <v>80.2</v>
      </c>
      <c r="I76" s="10">
        <f t="shared" si="6"/>
        <v>69.7</v>
      </c>
      <c r="J76" s="23"/>
      <c r="K76" s="14"/>
    </row>
    <row r="77" ht="15" spans="1:11">
      <c r="A77" s="7" t="s">
        <v>66</v>
      </c>
      <c r="B77" s="7" t="s">
        <v>67</v>
      </c>
      <c r="C77" s="7">
        <v>114</v>
      </c>
      <c r="D77" s="7">
        <v>93</v>
      </c>
      <c r="E77" s="16">
        <v>207</v>
      </c>
      <c r="F77" s="7">
        <v>81.8</v>
      </c>
      <c r="G77" s="7"/>
      <c r="H77" s="17">
        <v>81.8</v>
      </c>
      <c r="I77" s="10">
        <f t="shared" si="6"/>
        <v>75.4</v>
      </c>
      <c r="J77" s="23"/>
      <c r="K77" s="14"/>
    </row>
    <row r="78" ht="15" spans="1:11">
      <c r="A78" s="7" t="s">
        <v>66</v>
      </c>
      <c r="B78" s="7" t="s">
        <v>68</v>
      </c>
      <c r="C78" s="7">
        <v>91</v>
      </c>
      <c r="D78" s="7">
        <v>87.6</v>
      </c>
      <c r="E78" s="16">
        <v>178.6</v>
      </c>
      <c r="F78" s="7">
        <v>81.2</v>
      </c>
      <c r="G78" s="7"/>
      <c r="H78" s="17">
        <v>81.2</v>
      </c>
      <c r="I78" s="10">
        <f t="shared" si="6"/>
        <v>70.3666666666667</v>
      </c>
      <c r="J78" s="23"/>
      <c r="K78" s="14"/>
    </row>
    <row r="79" ht="15" spans="1:11">
      <c r="A79" s="8" t="s">
        <v>66</v>
      </c>
      <c r="B79" s="7" t="s">
        <v>69</v>
      </c>
      <c r="C79" s="7">
        <v>100.5</v>
      </c>
      <c r="D79" s="7">
        <v>77.8</v>
      </c>
      <c r="E79" s="16">
        <v>178.3</v>
      </c>
      <c r="F79" s="7">
        <v>72.4</v>
      </c>
      <c r="G79" s="7"/>
      <c r="H79" s="17">
        <v>72.4</v>
      </c>
      <c r="I79" s="10">
        <f t="shared" si="6"/>
        <v>65.9166666666667</v>
      </c>
      <c r="J79" s="23"/>
      <c r="K79" s="14"/>
    </row>
    <row r="80" ht="15" spans="1:11">
      <c r="A80" s="7" t="s">
        <v>70</v>
      </c>
      <c r="B80" s="7" t="s">
        <v>71</v>
      </c>
      <c r="C80" s="7">
        <v>96</v>
      </c>
      <c r="D80" s="7">
        <v>79.2</v>
      </c>
      <c r="E80" s="16">
        <v>175.2</v>
      </c>
      <c r="F80" s="7">
        <v>80.8</v>
      </c>
      <c r="G80" s="7"/>
      <c r="H80" s="17">
        <v>80.8</v>
      </c>
      <c r="I80" s="10">
        <f t="shared" si="6"/>
        <v>69.6</v>
      </c>
      <c r="J80" s="23"/>
      <c r="K80" s="14"/>
    </row>
    <row r="81" ht="15" spans="1:11">
      <c r="A81" s="7" t="s">
        <v>70</v>
      </c>
      <c r="B81" s="7" t="s">
        <v>72</v>
      </c>
      <c r="C81" s="7">
        <v>86</v>
      </c>
      <c r="D81" s="7">
        <v>90.7</v>
      </c>
      <c r="E81" s="16">
        <v>176.7</v>
      </c>
      <c r="F81" s="7">
        <v>71.4</v>
      </c>
      <c r="G81" s="7"/>
      <c r="H81" s="17">
        <v>71.4</v>
      </c>
      <c r="I81" s="10">
        <f t="shared" si="6"/>
        <v>65.15</v>
      </c>
      <c r="J81" s="23"/>
      <c r="K81" s="14"/>
    </row>
    <row r="82" ht="15" spans="1:11">
      <c r="A82" s="7" t="s">
        <v>73</v>
      </c>
      <c r="B82" s="7" t="s">
        <v>74</v>
      </c>
      <c r="C82" s="7">
        <v>105.5</v>
      </c>
      <c r="D82" s="7">
        <v>110.5</v>
      </c>
      <c r="E82" s="16">
        <v>216</v>
      </c>
      <c r="F82" s="7">
        <v>82.2</v>
      </c>
      <c r="G82" s="7"/>
      <c r="H82" s="17">
        <v>82.2</v>
      </c>
      <c r="I82" s="10">
        <f t="shared" si="6"/>
        <v>77.1</v>
      </c>
      <c r="J82" s="23"/>
      <c r="K82" s="14"/>
    </row>
    <row r="83" ht="15" spans="1:11">
      <c r="A83" s="7" t="s">
        <v>73</v>
      </c>
      <c r="B83" s="7" t="s">
        <v>75</v>
      </c>
      <c r="C83" s="7">
        <v>98</v>
      </c>
      <c r="D83" s="7">
        <v>101</v>
      </c>
      <c r="E83" s="16">
        <v>199</v>
      </c>
      <c r="F83" s="7">
        <v>82.8</v>
      </c>
      <c r="G83" s="7"/>
      <c r="H83" s="17">
        <v>82.8</v>
      </c>
      <c r="I83" s="10">
        <f t="shared" si="6"/>
        <v>74.5666666666667</v>
      </c>
      <c r="J83" s="23"/>
      <c r="K83" s="14"/>
    </row>
    <row r="84" ht="15" spans="1:11">
      <c r="A84" s="7" t="s">
        <v>73</v>
      </c>
      <c r="B84" s="7" t="s">
        <v>76</v>
      </c>
      <c r="C84" s="7">
        <v>108.5</v>
      </c>
      <c r="D84" s="7">
        <v>98</v>
      </c>
      <c r="E84" s="16">
        <v>206.5</v>
      </c>
      <c r="F84" s="7">
        <v>79</v>
      </c>
      <c r="G84" s="7"/>
      <c r="H84" s="17">
        <v>79</v>
      </c>
      <c r="I84" s="10">
        <f t="shared" si="6"/>
        <v>73.9166666666667</v>
      </c>
      <c r="J84" s="23"/>
      <c r="K84" s="14"/>
    </row>
    <row r="85" ht="15" spans="1:11">
      <c r="A85" s="7" t="s">
        <v>73</v>
      </c>
      <c r="B85" s="7" t="s">
        <v>77</v>
      </c>
      <c r="C85" s="7">
        <v>104.5</v>
      </c>
      <c r="D85" s="7">
        <v>96.5</v>
      </c>
      <c r="E85" s="16">
        <v>201</v>
      </c>
      <c r="F85" s="7">
        <v>79.4</v>
      </c>
      <c r="G85" s="7"/>
      <c r="H85" s="17">
        <v>79.4</v>
      </c>
      <c r="I85" s="10">
        <f t="shared" si="6"/>
        <v>73.2</v>
      </c>
      <c r="J85" s="23"/>
      <c r="K85" s="14"/>
    </row>
    <row r="86" ht="15" spans="1:11">
      <c r="A86" s="7" t="s">
        <v>73</v>
      </c>
      <c r="B86" s="7" t="s">
        <v>78</v>
      </c>
      <c r="C86" s="7">
        <v>104</v>
      </c>
      <c r="D86" s="7">
        <v>96</v>
      </c>
      <c r="E86" s="16">
        <v>200</v>
      </c>
      <c r="F86" s="7">
        <v>79.4</v>
      </c>
      <c r="G86" s="7"/>
      <c r="H86" s="17">
        <v>79.4</v>
      </c>
      <c r="I86" s="10">
        <f t="shared" si="6"/>
        <v>73.0333333333333</v>
      </c>
      <c r="J86" s="23"/>
      <c r="K86" s="14"/>
    </row>
    <row r="87" ht="15" spans="1:11">
      <c r="A87" s="7" t="s">
        <v>73</v>
      </c>
      <c r="B87" s="7" t="s">
        <v>79</v>
      </c>
      <c r="C87" s="7">
        <v>93.5</v>
      </c>
      <c r="D87" s="7">
        <v>108</v>
      </c>
      <c r="E87" s="16">
        <v>201.5</v>
      </c>
      <c r="F87" s="7">
        <v>76.4</v>
      </c>
      <c r="G87" s="7"/>
      <c r="H87" s="17">
        <v>76.4</v>
      </c>
      <c r="I87" s="10">
        <f t="shared" si="6"/>
        <v>71.7833333333333</v>
      </c>
      <c r="J87" s="23"/>
      <c r="K87" s="14"/>
    </row>
    <row r="88" ht="15" spans="1:11">
      <c r="A88" s="8" t="s">
        <v>80</v>
      </c>
      <c r="B88" s="7" t="s">
        <v>81</v>
      </c>
      <c r="C88" s="7">
        <v>81.5</v>
      </c>
      <c r="D88" s="7">
        <v>101</v>
      </c>
      <c r="E88" s="16">
        <v>182.5</v>
      </c>
      <c r="F88" s="7">
        <v>85.8</v>
      </c>
      <c r="G88" s="7"/>
      <c r="H88" s="17">
        <v>85.8</v>
      </c>
      <c r="I88" s="10">
        <f t="shared" si="6"/>
        <v>73.3166666666667</v>
      </c>
      <c r="J88" s="23"/>
      <c r="K88" s="14"/>
    </row>
    <row r="89" ht="15" spans="1:11">
      <c r="A89" s="7" t="s">
        <v>80</v>
      </c>
      <c r="B89" s="7" t="s">
        <v>82</v>
      </c>
      <c r="C89" s="7">
        <v>94.5</v>
      </c>
      <c r="D89" s="7">
        <v>87.5</v>
      </c>
      <c r="E89" s="16">
        <v>182</v>
      </c>
      <c r="F89" s="7">
        <v>84</v>
      </c>
      <c r="G89" s="7"/>
      <c r="H89" s="17">
        <v>84</v>
      </c>
      <c r="I89" s="10">
        <f t="shared" si="6"/>
        <v>72.3333333333333</v>
      </c>
      <c r="J89" s="23"/>
      <c r="K89" s="14"/>
    </row>
    <row r="90" ht="15" spans="1:11">
      <c r="A90" s="7" t="s">
        <v>80</v>
      </c>
      <c r="B90" s="7" t="s">
        <v>83</v>
      </c>
      <c r="C90" s="7">
        <v>68</v>
      </c>
      <c r="D90" s="7">
        <v>109.5</v>
      </c>
      <c r="E90" s="16">
        <v>177.5</v>
      </c>
      <c r="F90" s="7">
        <v>84.6</v>
      </c>
      <c r="G90" s="7"/>
      <c r="H90" s="17">
        <v>84.6</v>
      </c>
      <c r="I90" s="10">
        <f t="shared" si="6"/>
        <v>71.8833333333333</v>
      </c>
      <c r="J90" s="23"/>
      <c r="K90" s="14"/>
    </row>
    <row r="91" ht="15" spans="1:11">
      <c r="A91" s="7" t="s">
        <v>80</v>
      </c>
      <c r="B91" s="7" t="s">
        <v>84</v>
      </c>
      <c r="C91" s="7">
        <v>85</v>
      </c>
      <c r="D91" s="7">
        <v>89.5</v>
      </c>
      <c r="E91" s="16">
        <v>174.5</v>
      </c>
      <c r="F91" s="7">
        <v>82.4</v>
      </c>
      <c r="G91" s="7"/>
      <c r="H91" s="17">
        <v>82.4</v>
      </c>
      <c r="I91" s="10">
        <f t="shared" si="6"/>
        <v>70.2833333333333</v>
      </c>
      <c r="J91" s="23"/>
      <c r="K91" s="14"/>
    </row>
    <row r="92" ht="15" spans="1:11">
      <c r="A92" s="7" t="s">
        <v>80</v>
      </c>
      <c r="B92" s="8" t="s">
        <v>85</v>
      </c>
      <c r="C92" s="8">
        <v>76.5</v>
      </c>
      <c r="D92" s="8">
        <v>97.5</v>
      </c>
      <c r="E92" s="18">
        <v>174</v>
      </c>
      <c r="F92" s="7">
        <v>81.2</v>
      </c>
      <c r="G92" s="7"/>
      <c r="H92" s="17">
        <v>81.2</v>
      </c>
      <c r="I92" s="10">
        <f t="shared" si="6"/>
        <v>69.6</v>
      </c>
      <c r="J92" s="23"/>
      <c r="K92" s="14"/>
    </row>
    <row r="93" ht="15" spans="1:11">
      <c r="A93" s="7" t="s">
        <v>80</v>
      </c>
      <c r="B93" s="7" t="s">
        <v>86</v>
      </c>
      <c r="C93" s="7">
        <v>94.5</v>
      </c>
      <c r="D93" s="7">
        <v>99</v>
      </c>
      <c r="E93" s="16">
        <v>193.5</v>
      </c>
      <c r="F93" s="7">
        <v>74</v>
      </c>
      <c r="G93" s="7"/>
      <c r="H93" s="17">
        <v>74</v>
      </c>
      <c r="I93" s="10">
        <f t="shared" si="6"/>
        <v>69.25</v>
      </c>
      <c r="J93" s="23"/>
      <c r="K93" s="14"/>
    </row>
    <row r="94" ht="15" spans="1:11">
      <c r="A94" s="7" t="s">
        <v>80</v>
      </c>
      <c r="B94" s="7" t="s">
        <v>87</v>
      </c>
      <c r="C94" s="7">
        <v>99</v>
      </c>
      <c r="D94" s="7">
        <v>84.5</v>
      </c>
      <c r="E94" s="16">
        <v>183.5</v>
      </c>
      <c r="F94" s="7">
        <v>73.8</v>
      </c>
      <c r="G94" s="7"/>
      <c r="H94" s="17">
        <v>73.8</v>
      </c>
      <c r="I94" s="10">
        <f t="shared" si="6"/>
        <v>67.4833333333333</v>
      </c>
      <c r="J94" s="23"/>
      <c r="K94" s="14"/>
    </row>
    <row r="95" ht="15" spans="1:11">
      <c r="A95" s="7" t="s">
        <v>80</v>
      </c>
      <c r="B95" s="7" t="s">
        <v>88</v>
      </c>
      <c r="C95" s="7">
        <v>85.5</v>
      </c>
      <c r="D95" s="7">
        <v>103</v>
      </c>
      <c r="E95" s="16">
        <v>188.5</v>
      </c>
      <c r="F95" s="7">
        <v>68.6</v>
      </c>
      <c r="G95" s="7"/>
      <c r="H95" s="17">
        <v>68.6</v>
      </c>
      <c r="I95" s="10">
        <f t="shared" si="6"/>
        <v>65.7166666666667</v>
      </c>
      <c r="J95" s="23"/>
      <c r="K95" s="14"/>
    </row>
    <row r="96" ht="15" spans="1:11">
      <c r="A96" s="7" t="s">
        <v>80</v>
      </c>
      <c r="B96" s="7" t="s">
        <v>89</v>
      </c>
      <c r="C96" s="8">
        <v>90</v>
      </c>
      <c r="D96" s="8">
        <v>83.5</v>
      </c>
      <c r="E96" s="18">
        <v>173.5</v>
      </c>
      <c r="F96" s="7">
        <v>68</v>
      </c>
      <c r="G96" s="7"/>
      <c r="H96" s="17">
        <v>68</v>
      </c>
      <c r="I96" s="10">
        <f t="shared" si="6"/>
        <v>62.9166666666667</v>
      </c>
      <c r="J96" s="23"/>
      <c r="K96" s="14"/>
    </row>
    <row r="97" ht="15" spans="1:11">
      <c r="A97" s="26" t="s">
        <v>90</v>
      </c>
      <c r="B97" s="27" t="s">
        <v>91</v>
      </c>
      <c r="C97" s="20">
        <v>92</v>
      </c>
      <c r="D97" s="20">
        <v>103</v>
      </c>
      <c r="E97" s="21">
        <v>195</v>
      </c>
      <c r="F97" s="19"/>
      <c r="G97" s="19">
        <v>81</v>
      </c>
      <c r="H97" s="22">
        <v>81</v>
      </c>
      <c r="I97" s="10">
        <f t="shared" si="6"/>
        <v>73</v>
      </c>
      <c r="J97" s="23"/>
      <c r="K97" s="14"/>
    </row>
    <row r="98" ht="15" spans="1:11">
      <c r="A98" s="24" t="s">
        <v>92</v>
      </c>
      <c r="B98" s="7" t="s">
        <v>93</v>
      </c>
      <c r="C98" s="7">
        <v>98</v>
      </c>
      <c r="D98" s="7">
        <v>94</v>
      </c>
      <c r="E98" s="16">
        <v>192</v>
      </c>
      <c r="F98" s="7">
        <v>78.2</v>
      </c>
      <c r="G98" s="7"/>
      <c r="H98" s="17">
        <v>78.2</v>
      </c>
      <c r="I98" s="10">
        <f t="shared" si="6"/>
        <v>71.1</v>
      </c>
      <c r="J98" s="23"/>
      <c r="K98" s="14"/>
    </row>
    <row r="99" ht="15" spans="1:11">
      <c r="A99" s="7" t="s">
        <v>92</v>
      </c>
      <c r="B99" s="8" t="s">
        <v>94</v>
      </c>
      <c r="C99" s="7">
        <v>92.5</v>
      </c>
      <c r="D99" s="7">
        <v>71</v>
      </c>
      <c r="E99" s="16">
        <v>163.5</v>
      </c>
      <c r="F99" s="7">
        <v>84.2</v>
      </c>
      <c r="G99" s="7"/>
      <c r="H99" s="17">
        <v>84.2</v>
      </c>
      <c r="I99" s="10">
        <f t="shared" si="6"/>
        <v>69.35</v>
      </c>
      <c r="J99" s="23"/>
      <c r="K99" s="14"/>
    </row>
    <row r="100" ht="15" spans="1:11">
      <c r="A100" s="7" t="s">
        <v>92</v>
      </c>
      <c r="B100" s="7" t="s">
        <v>95</v>
      </c>
      <c r="C100" s="7">
        <v>71</v>
      </c>
      <c r="D100" s="7">
        <v>91</v>
      </c>
      <c r="E100" s="16">
        <v>162</v>
      </c>
      <c r="F100" s="7">
        <v>76.6</v>
      </c>
      <c r="G100" s="7"/>
      <c r="H100" s="17">
        <v>76.6</v>
      </c>
      <c r="I100" s="10">
        <f t="shared" si="6"/>
        <v>65.3</v>
      </c>
      <c r="J100" s="23"/>
      <c r="K100" s="14"/>
    </row>
    <row r="101" ht="15" spans="1:11">
      <c r="A101" s="7" t="s">
        <v>96</v>
      </c>
      <c r="B101" s="7" t="s">
        <v>97</v>
      </c>
      <c r="C101" s="7">
        <v>81</v>
      </c>
      <c r="D101" s="7">
        <v>81</v>
      </c>
      <c r="E101" s="16">
        <v>162</v>
      </c>
      <c r="F101" s="7">
        <v>81.6</v>
      </c>
      <c r="G101" s="7"/>
      <c r="H101" s="17">
        <v>81.6</v>
      </c>
      <c r="I101" s="10">
        <f t="shared" si="6"/>
        <v>67.8</v>
      </c>
      <c r="J101" s="23"/>
      <c r="K101" s="14"/>
    </row>
    <row r="102" ht="15" spans="1:11">
      <c r="A102" s="7" t="s">
        <v>98</v>
      </c>
      <c r="B102" s="7" t="s">
        <v>99</v>
      </c>
      <c r="C102" s="7">
        <v>108.5</v>
      </c>
      <c r="D102" s="7">
        <v>77.5</v>
      </c>
      <c r="E102" s="16">
        <v>186</v>
      </c>
      <c r="F102" s="7">
        <v>78.4</v>
      </c>
      <c r="G102" s="7"/>
      <c r="H102" s="17">
        <v>78.4</v>
      </c>
      <c r="I102" s="10">
        <f t="shared" si="6"/>
        <v>70.2</v>
      </c>
      <c r="J102" s="23"/>
      <c r="K102" s="14"/>
    </row>
    <row r="103" ht="15" spans="1:11">
      <c r="A103" s="7" t="s">
        <v>98</v>
      </c>
      <c r="B103" s="7" t="s">
        <v>100</v>
      </c>
      <c r="C103" s="7">
        <v>97.5</v>
      </c>
      <c r="D103" s="7">
        <v>85</v>
      </c>
      <c r="E103" s="16">
        <v>182.5</v>
      </c>
      <c r="F103" s="7">
        <v>74.8</v>
      </c>
      <c r="G103" s="7"/>
      <c r="H103" s="17">
        <v>74.8</v>
      </c>
      <c r="I103" s="10">
        <f t="shared" si="6"/>
        <v>67.8166666666667</v>
      </c>
      <c r="J103" s="23"/>
      <c r="K103" s="14"/>
    </row>
    <row r="104" ht="15" spans="1:11">
      <c r="A104" s="7" t="s">
        <v>101</v>
      </c>
      <c r="B104" s="7" t="s">
        <v>102</v>
      </c>
      <c r="C104" s="7">
        <v>95</v>
      </c>
      <c r="D104" s="7">
        <v>107</v>
      </c>
      <c r="E104" s="16">
        <v>202</v>
      </c>
      <c r="F104" s="7">
        <v>79.6</v>
      </c>
      <c r="G104" s="7"/>
      <c r="H104" s="17">
        <v>79.6</v>
      </c>
      <c r="I104" s="10">
        <f t="shared" si="6"/>
        <v>73.4666666666667</v>
      </c>
      <c r="J104" s="23"/>
      <c r="K104" s="14"/>
    </row>
    <row r="105" ht="15" spans="1:11">
      <c r="A105" s="7" t="s">
        <v>103</v>
      </c>
      <c r="B105" s="7" t="s">
        <v>104</v>
      </c>
      <c r="C105" s="7">
        <v>82.5</v>
      </c>
      <c r="D105" s="7">
        <v>87.2</v>
      </c>
      <c r="E105" s="16">
        <v>169.7</v>
      </c>
      <c r="F105" s="7">
        <v>86</v>
      </c>
      <c r="G105" s="7"/>
      <c r="H105" s="17">
        <v>86</v>
      </c>
      <c r="I105" s="10">
        <f t="shared" si="6"/>
        <v>71.2833333333333</v>
      </c>
      <c r="J105" s="23"/>
      <c r="K105" s="14"/>
    </row>
    <row r="106" ht="15" spans="1:11">
      <c r="A106" s="7" t="s">
        <v>103</v>
      </c>
      <c r="B106" s="7" t="s">
        <v>105</v>
      </c>
      <c r="C106" s="7">
        <v>95.5</v>
      </c>
      <c r="D106" s="7">
        <v>79.5</v>
      </c>
      <c r="E106" s="16">
        <v>175</v>
      </c>
      <c r="F106" s="7">
        <v>80</v>
      </c>
      <c r="G106" s="7"/>
      <c r="H106" s="17">
        <v>80</v>
      </c>
      <c r="I106" s="10">
        <f t="shared" si="6"/>
        <v>69.1666666666667</v>
      </c>
      <c r="J106" s="23"/>
      <c r="K106" s="14"/>
    </row>
    <row r="107" ht="15" spans="1:11">
      <c r="A107" s="8" t="s">
        <v>103</v>
      </c>
      <c r="B107" s="7" t="s">
        <v>106</v>
      </c>
      <c r="C107" s="7">
        <v>88.5</v>
      </c>
      <c r="D107" s="7">
        <v>81.2</v>
      </c>
      <c r="E107" s="16">
        <v>169.7</v>
      </c>
      <c r="F107" s="7">
        <v>79</v>
      </c>
      <c r="G107" s="7"/>
      <c r="H107" s="17">
        <v>79</v>
      </c>
      <c r="I107" s="10">
        <f t="shared" si="6"/>
        <v>67.7833333333333</v>
      </c>
      <c r="J107" s="23"/>
      <c r="K107" s="14"/>
    </row>
    <row r="108" ht="15" spans="1:11">
      <c r="A108" s="7" t="s">
        <v>107</v>
      </c>
      <c r="B108" s="7" t="s">
        <v>108</v>
      </c>
      <c r="C108" s="7">
        <v>94</v>
      </c>
      <c r="D108" s="7">
        <v>86.1</v>
      </c>
      <c r="E108" s="16">
        <v>180.1</v>
      </c>
      <c r="F108" s="7">
        <v>80.8</v>
      </c>
      <c r="G108" s="7"/>
      <c r="H108" s="17">
        <v>80.8</v>
      </c>
      <c r="I108" s="10">
        <f t="shared" si="6"/>
        <v>70.4166666666667</v>
      </c>
      <c r="J108" s="23"/>
      <c r="K108" s="14"/>
    </row>
    <row r="109" ht="15" spans="1:11">
      <c r="A109" s="7" t="s">
        <v>107</v>
      </c>
      <c r="B109" s="7" t="s">
        <v>109</v>
      </c>
      <c r="C109" s="7">
        <v>97.5</v>
      </c>
      <c r="D109" s="7">
        <v>82.2</v>
      </c>
      <c r="E109" s="16">
        <v>179.7</v>
      </c>
      <c r="F109" s="7">
        <v>70.8</v>
      </c>
      <c r="G109" s="7"/>
      <c r="H109" s="17">
        <v>70.8</v>
      </c>
      <c r="I109" s="10">
        <f t="shared" si="6"/>
        <v>65.35</v>
      </c>
      <c r="J109" s="23"/>
      <c r="K109" s="14"/>
    </row>
    <row r="110" ht="15" spans="1:11">
      <c r="A110" s="7" t="s">
        <v>107</v>
      </c>
      <c r="B110" s="7" t="s">
        <v>110</v>
      </c>
      <c r="C110" s="7">
        <v>88.5</v>
      </c>
      <c r="D110" s="7">
        <v>82.1</v>
      </c>
      <c r="E110" s="16">
        <v>170.6</v>
      </c>
      <c r="F110" s="7">
        <v>69.8</v>
      </c>
      <c r="G110" s="7"/>
      <c r="H110" s="17">
        <v>69.8</v>
      </c>
      <c r="I110" s="10">
        <f t="shared" si="6"/>
        <v>63.3333333333333</v>
      </c>
      <c r="J110" s="23"/>
      <c r="K110" s="14"/>
    </row>
    <row r="111" ht="15" spans="1:11">
      <c r="A111" s="7" t="s">
        <v>111</v>
      </c>
      <c r="B111" s="7" t="s">
        <v>112</v>
      </c>
      <c r="C111" s="7">
        <v>93</v>
      </c>
      <c r="D111" s="7">
        <v>87.1</v>
      </c>
      <c r="E111" s="16">
        <v>180.1</v>
      </c>
      <c r="F111" s="7">
        <v>78.4</v>
      </c>
      <c r="G111" s="7"/>
      <c r="H111" s="17">
        <v>78.4</v>
      </c>
      <c r="I111" s="10">
        <f t="shared" si="6"/>
        <v>69.2166666666667</v>
      </c>
      <c r="J111" s="23"/>
      <c r="K111" s="14"/>
    </row>
    <row r="112" ht="15" spans="1:10">
      <c r="A112" s="7" t="s">
        <v>111</v>
      </c>
      <c r="B112" s="7" t="s">
        <v>113</v>
      </c>
      <c r="C112" s="7">
        <v>77</v>
      </c>
      <c r="D112" s="7">
        <v>93.5</v>
      </c>
      <c r="E112" s="16">
        <v>170.5</v>
      </c>
      <c r="F112" s="7">
        <v>72.6</v>
      </c>
      <c r="G112" s="7"/>
      <c r="H112" s="17">
        <v>72.6</v>
      </c>
      <c r="I112" s="10">
        <f t="shared" si="6"/>
        <v>64.7166666666667</v>
      </c>
      <c r="J112" s="23"/>
    </row>
    <row r="113" ht="15" spans="1:10">
      <c r="A113" s="7" t="s">
        <v>111</v>
      </c>
      <c r="B113" s="7" t="s">
        <v>114</v>
      </c>
      <c r="C113" s="7">
        <v>110.5</v>
      </c>
      <c r="D113" s="7">
        <v>72.3</v>
      </c>
      <c r="E113" s="16">
        <v>182.8</v>
      </c>
      <c r="F113" s="7">
        <v>68.4</v>
      </c>
      <c r="G113" s="7"/>
      <c r="H113" s="17">
        <v>68.4</v>
      </c>
      <c r="I113" s="10">
        <f t="shared" si="6"/>
        <v>64.6666666666667</v>
      </c>
      <c r="J113" s="23"/>
    </row>
    <row r="114" ht="15" spans="1:10">
      <c r="A114" s="7" t="s">
        <v>115</v>
      </c>
      <c r="B114" s="7" t="s">
        <v>116</v>
      </c>
      <c r="C114" s="7">
        <v>82</v>
      </c>
      <c r="D114" s="7">
        <v>113</v>
      </c>
      <c r="E114" s="16">
        <v>195</v>
      </c>
      <c r="F114" s="7">
        <v>79.2</v>
      </c>
      <c r="G114" s="7"/>
      <c r="H114" s="17">
        <v>79.2</v>
      </c>
      <c r="I114" s="10">
        <f t="shared" si="6"/>
        <v>72.1</v>
      </c>
      <c r="J114" s="23"/>
    </row>
  </sheetData>
  <sortState ref="A3:K43">
    <sortCondition ref="A3:A43"/>
    <sortCondition ref="I3:I43" descending="1"/>
  </sortState>
  <mergeCells count="1">
    <mergeCell ref="A2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Jason</cp:lastModifiedBy>
  <dcterms:created xsi:type="dcterms:W3CDTF">2021-07-25T02:59:00Z</dcterms:created>
  <dcterms:modified xsi:type="dcterms:W3CDTF">2021-07-26T10:42:56Z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191C35CE867B46C2ABDEF01B6482872F</vt:lpwstr>
  </property>
  <property fmtid="{D5CDD505-2E9C-101B-9397-08002B2CF9AE}" pid="3" name="KSOProductBuildVer">
    <vt:lpwstr>2052-11.1.0.10667</vt:lpwstr>
  </property>
</Properties>
</file>